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10" windowWidth="28380" windowHeight="12720"/>
  </bookViews>
  <sheets>
    <sheet name="1 квартал 2025 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25" i="1"/>
  <c r="K25"/>
  <c r="O25" s="1"/>
  <c r="J25"/>
  <c r="I25"/>
  <c r="H25"/>
  <c r="O24"/>
  <c r="N24"/>
  <c r="K24"/>
  <c r="J24"/>
  <c r="P24" s="1"/>
  <c r="I24"/>
  <c r="H24"/>
  <c r="N23"/>
  <c r="K23"/>
  <c r="P23" s="1"/>
  <c r="J23"/>
  <c r="I23"/>
  <c r="H23"/>
  <c r="N22"/>
  <c r="K22"/>
  <c r="J22"/>
  <c r="I22"/>
  <c r="H22"/>
  <c r="N20"/>
  <c r="K20"/>
  <c r="O20" s="1"/>
  <c r="J20"/>
  <c r="I20"/>
  <c r="H20"/>
  <c r="N18"/>
  <c r="K18"/>
  <c r="O18" s="1"/>
  <c r="J18"/>
  <c r="I18"/>
  <c r="H18"/>
  <c r="O17"/>
  <c r="N17"/>
  <c r="K17"/>
  <c r="J17"/>
  <c r="I17"/>
  <c r="H17"/>
  <c r="N16"/>
  <c r="K16"/>
  <c r="O16" s="1"/>
  <c r="J16"/>
  <c r="I16"/>
  <c r="H16"/>
  <c r="P18" l="1"/>
  <c r="O22"/>
  <c r="P17"/>
  <c r="O23"/>
  <c r="P20"/>
  <c r="P25"/>
  <c r="P16"/>
  <c r="P22"/>
</calcChain>
</file>

<file path=xl/sharedStrings.xml><?xml version="1.0" encoding="utf-8"?>
<sst xmlns="http://schemas.openxmlformats.org/spreadsheetml/2006/main" count="50" uniqueCount="43">
  <si>
    <t xml:space="preserve"> Приложение 3 к Порядку  (форма)</t>
  </si>
  <si>
    <t>СВЕДЕНИЯ</t>
  </si>
  <si>
    <t>о размере взносов на капитальный ремонт и размере остатка средств на специальном счете общего имущества в многоквартирном доме, поступивших от собственников помещений в многоквартирном доме на специальный счет</t>
  </si>
  <si>
    <t xml:space="preserve">по состоянию за 1 квартал 2025 года на 01 апреля 2025 года </t>
  </si>
  <si>
    <t>Сведения предоставляются</t>
  </si>
  <si>
    <t>Общество с ограниченной ответственностью «Управляющая компания «Мой дом» (ООО «УК «Мой дом»)</t>
  </si>
  <si>
    <t>(полное и сокращенное наименование владельца специального счета, его организационно-правовая форма)</t>
  </si>
  <si>
    <t>юридический адрес местонахождения:</t>
  </si>
  <si>
    <t>664025,  Иркутская обл., Иркутск  г., Российская ул., д.14</t>
  </si>
  <si>
    <t xml:space="preserve">фактический адрес местонахождения: </t>
  </si>
  <si>
    <t>(указывается в случае отличия юридического и фактического адреса)</t>
  </si>
  <si>
    <r>
      <t xml:space="preserve">ОГРН </t>
    </r>
    <r>
      <rPr>
        <u/>
        <sz val="12"/>
        <color rgb="FF00000A"/>
        <rFont val="Times New Roman"/>
        <family val="1"/>
        <charset val="204"/>
      </rPr>
      <t>1143850036758</t>
    </r>
  </si>
  <si>
    <r>
      <t xml:space="preserve">ИНН  </t>
    </r>
    <r>
      <rPr>
        <u/>
        <sz val="12"/>
        <color rgb="FF00000A"/>
        <rFont val="Times New Roman"/>
        <family val="1"/>
        <charset val="204"/>
      </rPr>
      <t>3808238200</t>
    </r>
  </si>
  <si>
    <t>№ п/п</t>
  </si>
  <si>
    <t>Муниципальное образование</t>
  </si>
  <si>
    <t>Адрес многоквартирного дома</t>
  </si>
  <si>
    <t xml:space="preserve">Год постройки или ввода в эксплуатацию </t>
  </si>
  <si>
    <t>Плановый период проведения ремонта в соответствии с региональной программой</t>
  </si>
  <si>
    <t>Площадь жилых и нежилых помещений в многоквартир ном доме, м2</t>
  </si>
  <si>
    <t>Минимальный размер взноса на капитальный ремонт общего имущества в данном многоквартирном доме, руб./м2</t>
  </si>
  <si>
    <t>Сумма денежных средств, поступивших в отчетном периоде, руб.</t>
  </si>
  <si>
    <t>Сумма денежных средств, находящихся на счете, руб.</t>
  </si>
  <si>
    <t>Проведение капитального ремонта</t>
  </si>
  <si>
    <t>Сумма средств на счете на отчетную дату, руб.</t>
  </si>
  <si>
    <t>% собираемости</t>
  </si>
  <si>
    <t>Планируемая сумма поступлений за отчетный период, руб.</t>
  </si>
  <si>
    <t>Фактическая сумма поступлений за отчетный период, руб.</t>
  </si>
  <si>
    <t>Планируемая сумма поступлений, руб.</t>
  </si>
  <si>
    <t>Фактическая сумма поступлений, руб.</t>
  </si>
  <si>
    <t>Дата проведения капитального ремонта (число, месяц, год)</t>
  </si>
  <si>
    <t>Перечень проведенных работ по капитальному ремонту</t>
  </si>
  <si>
    <t>Сумма денежных средств, потраченных на проведения капитального ремонта, руб.</t>
  </si>
  <si>
    <t>Иркутск</t>
  </si>
  <si>
    <t>ул. Декабрьских Событий, дом № 109</t>
  </si>
  <si>
    <t>ул. Поленова, дом № 6</t>
  </si>
  <si>
    <t>ул. Лыткина, дом № 11/6</t>
  </si>
  <si>
    <t>Частичная оплата за выполненные работы по капитальному ремонту кровли МКД № 11/6 ул. Лыткина по договору № Л11/6 от 22.08.2024 (Протокол № 1 от 16.07.2024г.)</t>
  </si>
  <si>
    <t>ул. Лыткина, дом № 11/7</t>
  </si>
  <si>
    <t>Частичная оплата за выполненные работы по капремонту кровли МКД № 11/7 ул. Лыткина по договору № Л11/7 от 22.08.2024 (Протокол № 1 от 16.07.2024г.)</t>
  </si>
  <si>
    <t>ул. Омулевского, дом № 31а</t>
  </si>
  <si>
    <t>ул. Иркутской 30 Дивизии, дом № 26/4</t>
  </si>
  <si>
    <t>ул. Донская, дом № 24/1</t>
  </si>
  <si>
    <t>ул. Донская, дом № 24/4</t>
  </si>
</sst>
</file>

<file path=xl/styles.xml><?xml version="1.0" encoding="utf-8"?>
<styleSheet xmlns="http://schemas.openxmlformats.org/spreadsheetml/2006/main">
  <numFmts count="1">
    <numFmt numFmtId="164" formatCode="dd/mm/yy;@"/>
  </numFmts>
  <fonts count="18">
    <font>
      <sz val="11"/>
      <color theme="1"/>
      <name val="Calibri"/>
      <family val="2"/>
      <charset val="204"/>
      <scheme val="minor"/>
    </font>
    <font>
      <sz val="8"/>
      <color rgb="FF00000A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rgb="FF00000A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A"/>
      <name val="Times New Roman"/>
      <family val="1"/>
      <charset val="204"/>
    </font>
    <font>
      <sz val="8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8.5"/>
      <color rgb="FF00000A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A"/>
      <name val="Times New Roman"/>
      <family val="1"/>
      <charset val="204"/>
    </font>
    <font>
      <b/>
      <sz val="8.5"/>
      <color rgb="FF00000A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11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left" vertical="top" wrapText="1"/>
    </xf>
    <xf numFmtId="2" fontId="0" fillId="0" borderId="2" xfId="0" applyNumberFormat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top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54;&#1073;&#1097;&#1072;&#1103;\&#1053;&#1072;&#1083;&#1086;&#1075;&#1086;&#1087;&#1083;&#1072;&#1090;&#1077;&#1083;&#1100;&#1097;&#1080;&#1082;%20&#1070;&#1051;\&#1054;&#1090;&#1095;&#1077;&#1090;&#1085;&#1086;&#1089;&#1090;&#1080;\&#1057;&#1074;&#1077;&#1076;&#1077;&#1085;&#1080;&#1103;%20&#1077;&#1078;&#1077;&#1082;&#1074;&#1072;&#1088;&#1090;&#1072;&#1083;&#1100;&#1085;&#1086;%20&#1087;&#1086;%20&#1060;&#1050;&#1056;%20&#1074;%20&#1043;&#1046;&#10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для жильцов"/>
      <sheetName val="ТСЖ 1 кв.2025г."/>
      <sheetName val="УК 1 кв. 2025г."/>
      <sheetName val="ТСЖ 4 кв.2024г."/>
      <sheetName val="УК 4 кв. 2024г."/>
      <sheetName val="ТСЖ 3 кв.2024г."/>
      <sheetName val="УК 3 кв. 2024г."/>
      <sheetName val="ТСЖ 2 кв.2024г."/>
      <sheetName val="УК 2 кв. 2024г."/>
      <sheetName val="ТСЖ 1 кв.2024г."/>
      <sheetName val="УК 1 кв. 2024г."/>
      <sheetName val="ТСЖ 4 кв.2023г."/>
      <sheetName val="УК 4 кв. 2023г."/>
      <sheetName val="ТСЖ 3 кв.2023г."/>
      <sheetName val="УК 3 кв. 2023г."/>
      <sheetName val="ТСЖ 2 кв.2023г."/>
      <sheetName val="УК 2 кв. 2023г."/>
      <sheetName val="ТСЖ 1 кв.2023г."/>
      <sheetName val="УК 1 кв. 2023г."/>
      <sheetName val="УК 4 кв. 2022г."/>
      <sheetName val="ТСЖ 4 кв.2022г."/>
      <sheetName val="УК 3кв. 2022г."/>
      <sheetName val="ТСЖ 3 кв.2022г."/>
      <sheetName val="УК 2кв. 2022г."/>
      <sheetName val="ТСЖ 2 кв.2022г."/>
      <sheetName val="УК 1кв. 2022г."/>
      <sheetName val="ТСЖ 1 кв.2022г."/>
      <sheetName val="УК 4кв. 2021г."/>
      <sheetName val="ТСЖ 4 кв.2021г."/>
      <sheetName val="УК 3кв. 2021г."/>
      <sheetName val="ТСЖ 3 кв.2021г."/>
      <sheetName val="УК 2кв. 2021г."/>
      <sheetName val="ТСЖ 2 кв.2021г. "/>
      <sheetName val="УК 1кв. 2021г."/>
      <sheetName val="ТСЖ 1 кв.2021г."/>
      <sheetName val="УК 4 кв. 2020г."/>
      <sheetName val="ТСЖ 4 кв.2020г."/>
      <sheetName val="УК 3 кв. 2020г."/>
      <sheetName val="ТСЖ 3 кв.2020г."/>
      <sheetName val="УК 2 кв. 2020г."/>
      <sheetName val="ТСЖ 2 кв.2020г."/>
      <sheetName val="УК 1 кв. 2020г."/>
      <sheetName val="ТСЖ 1 кв.2020г."/>
      <sheetName val="УК 4 кв. 2019г"/>
      <sheetName val="ТСЖ 4  кв.2019г"/>
      <sheetName val="УК 3 кв. 2019г "/>
      <sheetName val="ТСЖ 3 кв.2019г "/>
      <sheetName val="УК 2 кв. 2019г "/>
      <sheetName val="ТСЖ 2 кв.2019г "/>
      <sheetName val="ТСЖ 1 кв.2019г"/>
      <sheetName val="УК 1кв. 2019г"/>
      <sheetName val="ТСЖ 2 КВ. 2018 "/>
      <sheetName val="УК 1кв. 2018г."/>
      <sheetName val="ТСЖ 1 КВ. 2018"/>
      <sheetName val="ТСЖ 4 кв.17"/>
      <sheetName val="УК 4 кв.17"/>
      <sheetName val="Лист3"/>
    </sheetNames>
    <sheetDataSet>
      <sheetData sheetId="0"/>
      <sheetData sheetId="1"/>
      <sheetData sheetId="2">
        <row r="16">
          <cell r="I16">
            <v>177345.36000000002</v>
          </cell>
          <cell r="V16">
            <v>205171.32</v>
          </cell>
          <cell r="W16">
            <v>4684.03</v>
          </cell>
        </row>
        <row r="17">
          <cell r="I17">
            <v>102220.43</v>
          </cell>
          <cell r="V17">
            <v>96055.83</v>
          </cell>
          <cell r="W17">
            <v>3226.01</v>
          </cell>
        </row>
        <row r="18">
          <cell r="I18">
            <v>59252.800000000003</v>
          </cell>
          <cell r="V18">
            <v>78234.600000000006</v>
          </cell>
          <cell r="W18">
            <v>8778.92</v>
          </cell>
        </row>
        <row r="20">
          <cell r="I20">
            <v>148294.54999999999</v>
          </cell>
          <cell r="V20">
            <v>84845.19</v>
          </cell>
          <cell r="W20">
            <v>7511.09</v>
          </cell>
        </row>
        <row r="22">
          <cell r="I22">
            <v>125831.97</v>
          </cell>
          <cell r="V22">
            <v>90713.13</v>
          </cell>
          <cell r="W22">
            <v>7629.77</v>
          </cell>
        </row>
        <row r="23">
          <cell r="I23">
            <v>148030.79999999999</v>
          </cell>
          <cell r="V23">
            <v>148073.78</v>
          </cell>
          <cell r="W23">
            <v>8277.02</v>
          </cell>
        </row>
        <row r="24">
          <cell r="I24">
            <v>20806.97</v>
          </cell>
          <cell r="V24">
            <v>26487.9</v>
          </cell>
          <cell r="W24">
            <v>4289.84</v>
          </cell>
        </row>
        <row r="25">
          <cell r="I25">
            <v>24422.530000000002</v>
          </cell>
          <cell r="V25">
            <v>26661.07</v>
          </cell>
          <cell r="W25">
            <v>330.63</v>
          </cell>
        </row>
      </sheetData>
      <sheetData sheetId="3"/>
      <sheetData sheetId="4">
        <row r="16">
          <cell r="H16">
            <v>453148.0199999999</v>
          </cell>
          <cell r="I16">
            <v>198857.72</v>
          </cell>
          <cell r="J16">
            <v>6417489.089999998</v>
          </cell>
          <cell r="K16">
            <v>6243975.4800000004</v>
          </cell>
          <cell r="N16">
            <v>894970.86</v>
          </cell>
        </row>
        <row r="17">
          <cell r="H17">
            <v>238728.92000000013</v>
          </cell>
          <cell r="I17">
            <v>146677.65</v>
          </cell>
          <cell r="J17">
            <v>2171981.0900000003</v>
          </cell>
          <cell r="K17">
            <v>2079929.8199999998</v>
          </cell>
          <cell r="N17">
            <v>0</v>
          </cell>
        </row>
        <row r="18">
          <cell r="H18">
            <v>657088.65000000014</v>
          </cell>
          <cell r="I18">
            <v>198308.77</v>
          </cell>
          <cell r="J18">
            <v>2460512.9499999997</v>
          </cell>
          <cell r="K18">
            <v>2001733.07</v>
          </cell>
          <cell r="N18">
            <v>2001733.07</v>
          </cell>
        </row>
        <row r="21">
          <cell r="H21">
            <v>362493.9499999999</v>
          </cell>
          <cell r="I21">
            <v>78389.5</v>
          </cell>
          <cell r="J21">
            <v>2680222.63</v>
          </cell>
          <cell r="K21">
            <v>2396118.1799999997</v>
          </cell>
          <cell r="N21">
            <v>2385919.21</v>
          </cell>
        </row>
        <row r="23">
          <cell r="H23">
            <v>101697.57999999994</v>
          </cell>
          <cell r="I23">
            <v>86414.7</v>
          </cell>
          <cell r="J23">
            <v>2857393.5199999996</v>
          </cell>
          <cell r="K23">
            <v>2588774.1100000003</v>
          </cell>
          <cell r="N23">
            <v>650595</v>
          </cell>
        </row>
        <row r="24">
          <cell r="H24">
            <v>379866.81999999983</v>
          </cell>
          <cell r="I24">
            <v>144051.73000000001</v>
          </cell>
          <cell r="J24">
            <v>2000683.5400000003</v>
          </cell>
          <cell r="K24">
            <v>1754171.5</v>
          </cell>
          <cell r="N24">
            <v>0</v>
          </cell>
        </row>
        <row r="25">
          <cell r="H25">
            <v>168532.26999999996</v>
          </cell>
          <cell r="I25">
            <v>50106.450000000004</v>
          </cell>
          <cell r="J25">
            <v>822287.34000000032</v>
          </cell>
          <cell r="K25">
            <v>717492.37</v>
          </cell>
        </row>
        <row r="26">
          <cell r="H26">
            <v>99746.549999999988</v>
          </cell>
          <cell r="I26">
            <v>77167.42</v>
          </cell>
          <cell r="J26">
            <v>767376.48</v>
          </cell>
          <cell r="K26">
            <v>734102.03</v>
          </cell>
          <cell r="N26">
            <v>369062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workbookViewId="0">
      <selection activeCell="G28" sqref="G28"/>
    </sheetView>
  </sheetViews>
  <sheetFormatPr defaultRowHeight="15"/>
  <cols>
    <col min="3" max="3" width="19.42578125" customWidth="1"/>
    <col min="4" max="12" width="13.7109375" customWidth="1"/>
    <col min="13" max="13" width="27.5703125" customWidth="1"/>
    <col min="14" max="15" width="13.7109375" customWidth="1"/>
  </cols>
  <sheetData>
    <row r="1" spans="1:16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.7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</row>
    <row r="4" spans="1:16" ht="15.7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2"/>
    </row>
    <row r="5" spans="1:16" ht="15.75">
      <c r="A5" s="3" t="s">
        <v>4</v>
      </c>
      <c r="B5" s="4"/>
      <c r="C5" s="4"/>
      <c r="D5" s="5" t="s">
        <v>5</v>
      </c>
      <c r="E5" s="6"/>
      <c r="F5" s="6"/>
      <c r="G5" s="6"/>
      <c r="H5" s="6"/>
      <c r="I5" s="6"/>
      <c r="J5" s="6"/>
      <c r="K5" s="6"/>
      <c r="L5" s="4"/>
      <c r="M5" s="4"/>
      <c r="N5" s="4"/>
      <c r="O5" s="4"/>
      <c r="P5" s="2"/>
    </row>
    <row r="6" spans="1:16">
      <c r="A6" s="4"/>
      <c r="B6" s="4"/>
      <c r="C6" s="4"/>
      <c r="D6" s="38" t="s">
        <v>6</v>
      </c>
      <c r="E6" s="38"/>
      <c r="F6" s="38"/>
      <c r="G6" s="38"/>
      <c r="H6" s="38"/>
      <c r="I6" s="38"/>
      <c r="J6" s="38"/>
      <c r="K6" s="38"/>
      <c r="L6" s="38"/>
      <c r="M6" s="38"/>
      <c r="N6" s="4"/>
      <c r="O6" s="4"/>
      <c r="P6" s="2"/>
    </row>
    <row r="7" spans="1:16" ht="15.75">
      <c r="A7" s="3" t="s">
        <v>7</v>
      </c>
      <c r="B7" s="4"/>
      <c r="C7" s="4"/>
      <c r="D7" s="5" t="s">
        <v>8</v>
      </c>
      <c r="E7" s="6"/>
      <c r="F7" s="6"/>
      <c r="G7" s="6"/>
      <c r="H7" s="6"/>
      <c r="I7" s="4"/>
      <c r="J7" s="4"/>
      <c r="K7" s="4"/>
      <c r="L7" s="4"/>
      <c r="M7" s="4"/>
      <c r="N7" s="4"/>
      <c r="O7" s="4"/>
      <c r="P7" s="2"/>
    </row>
    <row r="8" spans="1:16" ht="15.75">
      <c r="A8" s="3" t="s">
        <v>9</v>
      </c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"/>
    </row>
    <row r="9" spans="1:16">
      <c r="A9" s="7"/>
      <c r="B9" s="8"/>
      <c r="C9" s="8"/>
      <c r="D9" s="39" t="s">
        <v>10</v>
      </c>
      <c r="E9" s="39"/>
      <c r="F9" s="39"/>
      <c r="G9" s="39"/>
      <c r="H9" s="39"/>
      <c r="I9" s="39"/>
      <c r="J9" s="39"/>
      <c r="K9" s="39"/>
      <c r="L9" s="39"/>
      <c r="M9" s="4"/>
      <c r="N9" s="4"/>
      <c r="O9" s="4"/>
      <c r="P9" s="2"/>
    </row>
    <row r="10" spans="1:16" ht="15.75">
      <c r="A10" s="5" t="s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"/>
    </row>
    <row r="11" spans="1:16" ht="15.75">
      <c r="A11" s="5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"/>
    </row>
    <row r="12" spans="1:16">
      <c r="A12" s="27" t="s">
        <v>13</v>
      </c>
      <c r="B12" s="32" t="s">
        <v>14</v>
      </c>
      <c r="C12" s="27" t="s">
        <v>15</v>
      </c>
      <c r="D12" s="27" t="s">
        <v>16</v>
      </c>
      <c r="E12" s="27" t="s">
        <v>17</v>
      </c>
      <c r="F12" s="27" t="s">
        <v>18</v>
      </c>
      <c r="G12" s="27" t="s">
        <v>19</v>
      </c>
      <c r="H12" s="26" t="s">
        <v>20</v>
      </c>
      <c r="I12" s="26"/>
      <c r="J12" s="26" t="s">
        <v>21</v>
      </c>
      <c r="K12" s="26"/>
      <c r="L12" s="26" t="s">
        <v>22</v>
      </c>
      <c r="M12" s="26"/>
      <c r="N12" s="26"/>
      <c r="O12" s="30" t="s">
        <v>23</v>
      </c>
      <c r="P12" s="31" t="s">
        <v>24</v>
      </c>
    </row>
    <row r="13" spans="1:16">
      <c r="A13" s="28"/>
      <c r="B13" s="33"/>
      <c r="C13" s="28"/>
      <c r="D13" s="28"/>
      <c r="E13" s="28"/>
      <c r="F13" s="28"/>
      <c r="G13" s="28"/>
      <c r="H13" s="26" t="s">
        <v>25</v>
      </c>
      <c r="I13" s="26" t="s">
        <v>26</v>
      </c>
      <c r="J13" s="26" t="s">
        <v>27</v>
      </c>
      <c r="K13" s="26" t="s">
        <v>28</v>
      </c>
      <c r="L13" s="26" t="s">
        <v>29</v>
      </c>
      <c r="M13" s="26" t="s">
        <v>30</v>
      </c>
      <c r="N13" s="26" t="s">
        <v>31</v>
      </c>
      <c r="O13" s="30"/>
      <c r="P13" s="31"/>
    </row>
    <row r="14" spans="1:16" ht="33.75" customHeight="1">
      <c r="A14" s="29"/>
      <c r="B14" s="34"/>
      <c r="C14" s="29"/>
      <c r="D14" s="29"/>
      <c r="E14" s="29"/>
      <c r="F14" s="29"/>
      <c r="G14" s="29"/>
      <c r="H14" s="26"/>
      <c r="I14" s="26"/>
      <c r="J14" s="26"/>
      <c r="K14" s="26"/>
      <c r="L14" s="26"/>
      <c r="M14" s="26"/>
      <c r="N14" s="26"/>
      <c r="O14" s="30"/>
      <c r="P14" s="31"/>
    </row>
    <row r="15" spans="1:16">
      <c r="A15" s="9">
        <v>1</v>
      </c>
      <c r="B15" s="10">
        <v>2</v>
      </c>
      <c r="C15" s="9">
        <v>3</v>
      </c>
      <c r="D15" s="9">
        <v>4</v>
      </c>
      <c r="E15" s="9">
        <v>5</v>
      </c>
      <c r="F15" s="9">
        <v>6</v>
      </c>
      <c r="G15" s="9">
        <v>7</v>
      </c>
      <c r="H15" s="10">
        <v>8</v>
      </c>
      <c r="I15" s="10">
        <v>9</v>
      </c>
      <c r="J15" s="10">
        <v>10</v>
      </c>
      <c r="K15" s="10">
        <v>11</v>
      </c>
      <c r="L15" s="10">
        <v>12</v>
      </c>
      <c r="M15" s="10">
        <v>13</v>
      </c>
      <c r="N15" s="10">
        <v>14</v>
      </c>
      <c r="O15" s="24">
        <v>15</v>
      </c>
      <c r="P15" s="11"/>
    </row>
    <row r="16" spans="1:16" ht="45">
      <c r="A16" s="12">
        <v>1</v>
      </c>
      <c r="B16" s="12" t="s">
        <v>32</v>
      </c>
      <c r="C16" s="13" t="s">
        <v>33</v>
      </c>
      <c r="D16" s="12">
        <v>2001</v>
      </c>
      <c r="E16" s="12"/>
      <c r="F16" s="14">
        <v>9317.5</v>
      </c>
      <c r="G16" s="12">
        <v>7.34</v>
      </c>
      <c r="H16" s="14">
        <f>'[1]УК 4 кв. 2024г.'!H16-'[1]УК 4 кв. 2024г.'!I16+V16+W16+X16</f>
        <v>254290.2999999999</v>
      </c>
      <c r="I16" s="14">
        <f>Y16+Z16+AA16+AB16</f>
        <v>0</v>
      </c>
      <c r="J16" s="14">
        <f>'[1]УК 4 кв. 2024г.'!J16+'[1]УК 1 кв. 2025г.'!V16+'[1]УК 1 кв. 2025г.'!W16</f>
        <v>6627344.4399999985</v>
      </c>
      <c r="K16" s="14">
        <f>'[1]УК 4 кв. 2024г.'!K16+'[1]УК 1 кв. 2025г.'!I16</f>
        <v>6421320.8400000008</v>
      </c>
      <c r="L16" s="15"/>
      <c r="M16" s="16"/>
      <c r="N16" s="14">
        <f>'[1]УК 4 кв. 2024г.'!N16</f>
        <v>894970.86</v>
      </c>
      <c r="O16" s="25">
        <f>K16-N16</f>
        <v>5526349.9800000004</v>
      </c>
      <c r="P16" s="17">
        <f>K16/J16*100</f>
        <v>96.891309907532161</v>
      </c>
    </row>
    <row r="17" spans="1:16" ht="30">
      <c r="A17" s="12">
        <v>2</v>
      </c>
      <c r="B17" s="12" t="s">
        <v>32</v>
      </c>
      <c r="C17" s="13" t="s">
        <v>34</v>
      </c>
      <c r="D17" s="12">
        <v>2011</v>
      </c>
      <c r="E17" s="12"/>
      <c r="F17" s="14">
        <v>3083.8</v>
      </c>
      <c r="G17" s="12">
        <v>10.36</v>
      </c>
      <c r="H17" s="14">
        <f>'[1]УК 4 кв. 2024г.'!H17-'[1]УК 4 кв. 2024г.'!I17+V17+W17+X17</f>
        <v>92051.270000000135</v>
      </c>
      <c r="I17" s="14">
        <f t="shared" ref="I17:I18" si="0">Y17+Z17+AA17+AB17</f>
        <v>0</v>
      </c>
      <c r="J17" s="14">
        <f>'[1]УК 4 кв. 2024г.'!J17+'[1]УК 1 кв. 2025г.'!V17+'[1]УК 1 кв. 2025г.'!W17</f>
        <v>2271262.9300000002</v>
      </c>
      <c r="K17" s="14">
        <f>'[1]УК 4 кв. 2024г.'!K17+'[1]УК 1 кв. 2025г.'!I17</f>
        <v>2182150.25</v>
      </c>
      <c r="L17" s="12"/>
      <c r="M17" s="12"/>
      <c r="N17" s="14">
        <f>'[1]УК 4 кв. 2024г.'!N17</f>
        <v>0</v>
      </c>
      <c r="O17" s="25">
        <f>K17-N17</f>
        <v>2182150.25</v>
      </c>
      <c r="P17" s="17">
        <f t="shared" ref="P17:P23" si="1">K17/J17*100</f>
        <v>96.076514135683965</v>
      </c>
    </row>
    <row r="18" spans="1:16" ht="30">
      <c r="A18" s="12">
        <v>3</v>
      </c>
      <c r="B18" s="12" t="s">
        <v>32</v>
      </c>
      <c r="C18" s="13" t="s">
        <v>35</v>
      </c>
      <c r="D18" s="12">
        <v>2012</v>
      </c>
      <c r="E18" s="12"/>
      <c r="F18" s="14">
        <v>2517.1999999999998</v>
      </c>
      <c r="G18" s="12">
        <v>10.36</v>
      </c>
      <c r="H18" s="14">
        <f>'[1]УК 4 кв. 2024г.'!H18-'[1]УК 4 кв. 2024г.'!I18+V18+W18+X18</f>
        <v>458779.88000000012</v>
      </c>
      <c r="I18" s="14">
        <f t="shared" si="0"/>
        <v>0</v>
      </c>
      <c r="J18" s="14">
        <f>'[1]УК 4 кв. 2024г.'!J18+'[1]УК 1 кв. 2025г.'!V18+'[1]УК 1 кв. 2025г.'!W18</f>
        <v>2547526.4699999997</v>
      </c>
      <c r="K18" s="14">
        <f>'[1]УК 4 кв. 2024г.'!K18+'[1]УК 1 кв. 2025г.'!I18</f>
        <v>2060985.87</v>
      </c>
      <c r="L18" s="18"/>
      <c r="M18" s="19"/>
      <c r="N18" s="14">
        <f>'[1]УК 4 кв. 2024г.'!N18+N19</f>
        <v>2029985.99</v>
      </c>
      <c r="O18" s="25">
        <f>K18-N18</f>
        <v>30999.880000000121</v>
      </c>
      <c r="P18" s="17">
        <f t="shared" si="1"/>
        <v>80.901450653032867</v>
      </c>
    </row>
    <row r="19" spans="1:16" ht="56.25">
      <c r="A19" s="12"/>
      <c r="B19" s="12"/>
      <c r="C19" s="13"/>
      <c r="D19" s="12"/>
      <c r="E19" s="12"/>
      <c r="F19" s="14"/>
      <c r="G19" s="12"/>
      <c r="H19" s="14"/>
      <c r="I19" s="14"/>
      <c r="J19" s="14"/>
      <c r="K19" s="14"/>
      <c r="L19" s="20">
        <v>45714</v>
      </c>
      <c r="M19" s="19" t="s">
        <v>36</v>
      </c>
      <c r="N19" s="14">
        <v>28252.92</v>
      </c>
      <c r="O19" s="25"/>
      <c r="P19" s="17"/>
    </row>
    <row r="20" spans="1:16" ht="30">
      <c r="A20" s="12">
        <v>4</v>
      </c>
      <c r="B20" s="12" t="s">
        <v>32</v>
      </c>
      <c r="C20" s="13" t="s">
        <v>37</v>
      </c>
      <c r="D20" s="12">
        <v>2012</v>
      </c>
      <c r="E20" s="12"/>
      <c r="F20" s="14">
        <v>2729.9</v>
      </c>
      <c r="G20" s="12">
        <v>10.36</v>
      </c>
      <c r="H20" s="14">
        <f>'[1]УК 4 кв. 2024г.'!H21-'[1]УК 4 кв. 2024г.'!I21+V20+W20+X20</f>
        <v>284104.4499999999</v>
      </c>
      <c r="I20" s="14">
        <f t="shared" ref="I20" si="2">Y20+Z20+AA20+AB20</f>
        <v>0</v>
      </c>
      <c r="J20" s="14">
        <f>'[1]УК 4 кв. 2024г.'!J21+'[1]УК 1 кв. 2025г.'!V20+'[1]УК 1 кв. 2025г.'!W20</f>
        <v>2772578.9099999997</v>
      </c>
      <c r="K20" s="14">
        <f>'[1]УК 4 кв. 2024г.'!K21+'[1]УК 1 кв. 2025г.'!I20</f>
        <v>2544412.7299999995</v>
      </c>
      <c r="L20" s="21"/>
      <c r="M20" s="22"/>
      <c r="N20" s="14">
        <f>'[1]УК 4 кв. 2024г.'!N21+N21</f>
        <v>2489857.61</v>
      </c>
      <c r="O20" s="25">
        <f t="shared" ref="O20:O25" si="3">K20-N20</f>
        <v>54555.119999999646</v>
      </c>
      <c r="P20" s="23">
        <f t="shared" si="1"/>
        <v>91.770615466450323</v>
      </c>
    </row>
    <row r="21" spans="1:16" ht="56.25">
      <c r="A21" s="12"/>
      <c r="B21" s="12"/>
      <c r="C21" s="13"/>
      <c r="D21" s="12"/>
      <c r="E21" s="12"/>
      <c r="F21" s="14"/>
      <c r="G21" s="12"/>
      <c r="H21" s="14"/>
      <c r="I21" s="14"/>
      <c r="J21" s="14"/>
      <c r="K21" s="14"/>
      <c r="L21" s="20">
        <v>45714</v>
      </c>
      <c r="M21" s="19" t="s">
        <v>38</v>
      </c>
      <c r="N21" s="14">
        <v>103938.4</v>
      </c>
      <c r="O21" s="25"/>
      <c r="P21" s="17"/>
    </row>
    <row r="22" spans="1:16" ht="30">
      <c r="A22" s="12">
        <v>5</v>
      </c>
      <c r="B22" s="12" t="s">
        <v>32</v>
      </c>
      <c r="C22" s="13" t="s">
        <v>39</v>
      </c>
      <c r="D22" s="12">
        <v>2007</v>
      </c>
      <c r="E22" s="12"/>
      <c r="F22" s="14">
        <v>2918.7</v>
      </c>
      <c r="G22" s="12">
        <v>10.36</v>
      </c>
      <c r="H22" s="14">
        <f>'[1]УК 4 кв. 2024г.'!H23-'[1]УК 4 кв. 2024г.'!I23+V22+W22+X22</f>
        <v>15282.879999999946</v>
      </c>
      <c r="I22" s="14">
        <f t="shared" ref="I22:I25" si="4">Y22+Z22+AA22+AB22</f>
        <v>0</v>
      </c>
      <c r="J22" s="14">
        <f>'[1]УК 4 кв. 2024г.'!J23+'[1]УК 1 кв. 2025г.'!V22+'[1]УК 1 кв. 2025г.'!W22</f>
        <v>2955736.4199999995</v>
      </c>
      <c r="K22" s="14">
        <f>'[1]УК 4 кв. 2024г.'!K23+'[1]УК 1 кв. 2025г.'!I22</f>
        <v>2714606.0800000005</v>
      </c>
      <c r="L22" s="12"/>
      <c r="M22" s="12"/>
      <c r="N22" s="14">
        <f>'[1]УК 4 кв. 2024г.'!N23</f>
        <v>650595</v>
      </c>
      <c r="O22" s="25">
        <f t="shared" si="3"/>
        <v>2064011.0800000005</v>
      </c>
      <c r="P22" s="23">
        <f t="shared" si="1"/>
        <v>91.841953891138957</v>
      </c>
    </row>
    <row r="23" spans="1:16" ht="45">
      <c r="A23" s="12">
        <v>6</v>
      </c>
      <c r="B23" s="12" t="s">
        <v>32</v>
      </c>
      <c r="C23" s="13" t="s">
        <v>40</v>
      </c>
      <c r="D23" s="12">
        <v>2018</v>
      </c>
      <c r="E23" s="12"/>
      <c r="F23" s="14">
        <v>4764.6000000000004</v>
      </c>
      <c r="G23" s="12">
        <v>10.36</v>
      </c>
      <c r="H23" s="14">
        <f>'[1]УК 4 кв. 2024г.'!H24-'[1]УК 4 кв. 2024г.'!I24+V23+W23+X23</f>
        <v>235815.08999999982</v>
      </c>
      <c r="I23" s="14">
        <f t="shared" si="4"/>
        <v>0</v>
      </c>
      <c r="J23" s="14">
        <f>'[1]УК 4 кв. 2024г.'!J24+'[1]УК 1 кв. 2025г.'!V23+'[1]УК 1 кв. 2025г.'!W23</f>
        <v>2157034.3400000003</v>
      </c>
      <c r="K23" s="14">
        <f>'[1]УК 4 кв. 2024г.'!K24+'[1]УК 1 кв. 2025г.'!I23</f>
        <v>1902202.3</v>
      </c>
      <c r="L23" s="12"/>
      <c r="M23" s="12"/>
      <c r="N23" s="14">
        <f>'[1]УК 4 кв. 2024г.'!N24</f>
        <v>0</v>
      </c>
      <c r="O23" s="25">
        <f t="shared" si="3"/>
        <v>1902202.3</v>
      </c>
      <c r="P23" s="23">
        <f t="shared" si="1"/>
        <v>88.185999857563672</v>
      </c>
    </row>
    <row r="24" spans="1:16" ht="30">
      <c r="A24" s="12">
        <v>7</v>
      </c>
      <c r="B24" s="12" t="s">
        <v>32</v>
      </c>
      <c r="C24" s="13" t="s">
        <v>41</v>
      </c>
      <c r="D24" s="12">
        <v>2007</v>
      </c>
      <c r="E24" s="12"/>
      <c r="F24" s="14">
        <v>1202.9000000000001</v>
      </c>
      <c r="G24" s="12">
        <v>7.34</v>
      </c>
      <c r="H24" s="14">
        <f>'[1]УК 4 кв. 2024г.'!H25-'[1]УК 4 кв. 2024г.'!I25+V24+W24+X24</f>
        <v>118425.81999999995</v>
      </c>
      <c r="I24" s="14">
        <f t="shared" si="4"/>
        <v>0</v>
      </c>
      <c r="J24" s="14">
        <f>'[1]УК 4 кв. 2024г.'!J25+'[1]УК 1 кв. 2025г.'!V24+'[1]УК 1 кв. 2025г.'!W24</f>
        <v>853065.08000000031</v>
      </c>
      <c r="K24" s="14">
        <f>'[1]УК 4 кв. 2024г.'!K25+'[1]УК 1 кв. 2025г.'!I24</f>
        <v>738299.34</v>
      </c>
      <c r="L24" s="12"/>
      <c r="M24" s="12"/>
      <c r="N24" s="14">
        <f>'[1]УК 4 кв. 2024г.'!N24</f>
        <v>0</v>
      </c>
      <c r="O24" s="25">
        <f>K24-N24</f>
        <v>738299.34</v>
      </c>
      <c r="P24" s="23">
        <f>K24/J24*100</f>
        <v>86.546660660403504</v>
      </c>
    </row>
    <row r="25" spans="1:16" ht="30">
      <c r="A25" s="12">
        <v>8</v>
      </c>
      <c r="B25" s="12" t="s">
        <v>32</v>
      </c>
      <c r="C25" s="13" t="s">
        <v>42</v>
      </c>
      <c r="D25" s="12">
        <v>2006</v>
      </c>
      <c r="E25" s="12"/>
      <c r="F25" s="14">
        <v>1201.8</v>
      </c>
      <c r="G25" s="12">
        <v>7.34</v>
      </c>
      <c r="H25" s="14">
        <f>'[1]УК 4 кв. 2024г.'!H26-'[1]УК 4 кв. 2024г.'!I26+V25+W25+X25</f>
        <v>22579.12999999999</v>
      </c>
      <c r="I25" s="14">
        <f t="shared" si="4"/>
        <v>0</v>
      </c>
      <c r="J25" s="14">
        <f>'[1]УК 4 кв. 2024г.'!J26+'[1]УК 1 кв. 2025г.'!V25+'[1]УК 1 кв. 2025г.'!W25</f>
        <v>794368.17999999993</v>
      </c>
      <c r="K25" s="14">
        <f>'[1]УК 4 кв. 2024г.'!K26+'[1]УК 1 кв. 2025г.'!I25</f>
        <v>758524.56</v>
      </c>
      <c r="L25" s="12"/>
      <c r="M25" s="12"/>
      <c r="N25" s="14">
        <f>'[1]УК 4 кв. 2024г.'!N26</f>
        <v>369062</v>
      </c>
      <c r="O25" s="25">
        <f t="shared" si="3"/>
        <v>389462.56000000006</v>
      </c>
      <c r="P25" s="23">
        <f>K25/J25*100</f>
        <v>95.487782504077657</v>
      </c>
    </row>
  </sheetData>
  <sheetProtection sheet="1" objects="1" scenarios="1"/>
  <mergeCells count="25">
    <mergeCell ref="F12:F14"/>
    <mergeCell ref="A1:P1"/>
    <mergeCell ref="A2:P2"/>
    <mergeCell ref="A3:O3"/>
    <mergeCell ref="A4:O4"/>
    <mergeCell ref="D6:M6"/>
    <mergeCell ref="D9:L9"/>
    <mergeCell ref="A12:A14"/>
    <mergeCell ref="B12:B14"/>
    <mergeCell ref="C12:C14"/>
    <mergeCell ref="D12:D14"/>
    <mergeCell ref="E12:E14"/>
    <mergeCell ref="O12:O14"/>
    <mergeCell ref="P12:P14"/>
    <mergeCell ref="H13:H14"/>
    <mergeCell ref="I13:I14"/>
    <mergeCell ref="J13:J14"/>
    <mergeCell ref="K13:K14"/>
    <mergeCell ref="L13:L14"/>
    <mergeCell ref="M13:M14"/>
    <mergeCell ref="N13:N14"/>
    <mergeCell ref="G12:G14"/>
    <mergeCell ref="H12:I12"/>
    <mergeCell ref="J12:K12"/>
    <mergeCell ref="L12:N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2025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2025-04-28T04:21:36Z</dcterms:created>
  <dcterms:modified xsi:type="dcterms:W3CDTF">2025-04-28T04:25:24Z</dcterms:modified>
</cp:coreProperties>
</file>